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440" windowWidth="14172" windowHeight="6780"/>
  </bookViews>
  <sheets>
    <sheet name="Data Detail" sheetId="1" r:id="rId1"/>
    <sheet name="Data Source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1" i="1" l="1"/>
  <c r="G21" i="1"/>
  <c r="X21" i="1"/>
  <c r="W21" i="1"/>
  <c r="H20" i="1" l="1"/>
  <c r="G20" i="1"/>
  <c r="Z19" i="1" l="1"/>
  <c r="V20" i="1"/>
  <c r="W20" i="1" l="1"/>
  <c r="X20" i="1"/>
  <c r="X19" i="1"/>
  <c r="W19" i="1"/>
  <c r="H19" i="1"/>
  <c r="G19" i="1"/>
  <c r="H18" i="1" l="1"/>
  <c r="H17" i="1"/>
  <c r="H16" i="1"/>
  <c r="H14" i="1"/>
  <c r="H13" i="1"/>
  <c r="H11" i="1"/>
  <c r="H10" i="1"/>
  <c r="H8" i="1"/>
  <c r="H4" i="1"/>
  <c r="H2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W18" i="1" l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X18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X17" i="1" l="1"/>
  <c r="W17" i="1"/>
  <c r="U17" i="1"/>
</calcChain>
</file>

<file path=xl/sharedStrings.xml><?xml version="1.0" encoding="utf-8"?>
<sst xmlns="http://schemas.openxmlformats.org/spreadsheetml/2006/main" count="70" uniqueCount="66">
  <si>
    <t>1997-98</t>
  </si>
  <si>
    <t>1998-99</t>
  </si>
  <si>
    <t>1999-2000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</si>
  <si>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</si>
  <si>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</si>
  <si>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</si>
  <si>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</si>
  <si>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</si>
  <si>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</si>
  <si>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</si>
  <si>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</si>
  <si>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</si>
  <si>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</si>
  <si>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</si>
  <si>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</si>
  <si>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</si>
  <si>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</si>
  <si>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FT Faculty</t>
  </si>
  <si>
    <t>Students</t>
  </si>
  <si>
    <t>FT Staff</t>
  </si>
  <si>
    <t>Endowment</t>
  </si>
  <si>
    <t>4-Year
Grad Rate</t>
  </si>
  <si>
    <t>Total
Donations</t>
  </si>
  <si>
    <t>Total
Operating
Budget</t>
  </si>
  <si>
    <t>Endowment Draw</t>
  </si>
  <si>
    <t>First-Year
Applications</t>
  </si>
  <si>
    <t>FY
Entering
Class</t>
  </si>
  <si>
    <t xml:space="preserve">
Students</t>
  </si>
  <si>
    <t xml:space="preserve">
Student/
Faculty
Ratio</t>
  </si>
  <si>
    <t xml:space="preserve">
Student/
Staff
Ratio</t>
  </si>
  <si>
    <t>First-Year Applications</t>
  </si>
  <si>
    <t>FY Entering Class</t>
  </si>
  <si>
    <t>FY Discount Rate</t>
  </si>
  <si>
    <t>Budgets</t>
  </si>
  <si>
    <t>Fundraising</t>
  </si>
  <si>
    <t>Data Sources:</t>
  </si>
  <si>
    <t>IPEDS, Common Data Set</t>
  </si>
  <si>
    <t>IPEDS</t>
  </si>
  <si>
    <t>IPEDS, University Manual</t>
  </si>
  <si>
    <t>Registrar Records</t>
  </si>
  <si>
    <t>Financial Aid Records</t>
  </si>
  <si>
    <t>Finance Office, IPEDS</t>
  </si>
  <si>
    <t>Finance Office</t>
  </si>
  <si>
    <t>Endow
Draw
Total</t>
  </si>
  <si>
    <t>Endow
Draw
Bingham</t>
  </si>
  <si>
    <t>Endow
Draw
General</t>
  </si>
  <si>
    <t>FY
Retention
Rate</t>
  </si>
  <si>
    <t>6-Year
Grad Rate</t>
  </si>
  <si>
    <t>4&amp;6-Year Grad Rate</t>
  </si>
  <si>
    <t>Registrar, Institutional Research</t>
  </si>
  <si>
    <t>FY Retention Rate</t>
  </si>
  <si>
    <t>IPEDS, Institutional Research</t>
  </si>
  <si>
    <t>Instructional
Personnel
Expenses</t>
  </si>
  <si>
    <t>Non-Instructional
Personnel
Expenses</t>
  </si>
  <si>
    <t>% of Personnel
Costs that are
Instructional</t>
  </si>
  <si>
    <t>% of Budget
that is
Personnel</t>
  </si>
  <si>
    <t>2014-15</t>
  </si>
  <si>
    <t>2015-16</t>
  </si>
  <si>
    <t>2016-17</t>
  </si>
  <si>
    <t>Total Personnel Expenses</t>
  </si>
  <si>
    <t>FT
Faculty</t>
  </si>
  <si>
    <t>PT
Faculty</t>
  </si>
  <si>
    <t>FT
Staff</t>
  </si>
  <si>
    <t>PT
Staff</t>
  </si>
  <si>
    <t>FY 
Discount
Rate</t>
  </si>
  <si>
    <t>Operating Gifts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</si>
</sst>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&quot;$&quot;#,##0"/>
    <numFmt numFmtId="166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0" fillId="0" borderId="0" xfId="0" applyNumberFormat="1"/>
    <xf numFmtId="164" fontId="2" fillId="0" borderId="0" xfId="0" applyNumberFormat="1" applyFont="1" applyAlignment="1">
      <alignment horizontal="center" wrapText="1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2" fillId="0" borderId="0" xfId="0" applyFont="1"/>
    <xf numFmtId="164" fontId="0" fillId="0" borderId="0" xfId="0" applyNumberFormat="1" applyFill="1" applyAlignment="1">
      <alignment horizontal="center"/>
    </xf>
    <xf numFmtId="10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center" vertical="top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"/>
  <sheetViews>
    <sheetView tabSelected="1" zoomScaleNormal="100" workbookViewId="0">
      <pane xSplit="1452" activePane="topRight"/>
      <selection pane="topRight" activeCell="C8" sqref="C8"/>
    </sheetView>
  </sheetViews>
  <sheetFormatPr defaultRowHeight="14.4" x14ac:dyDescent="0.3"/>
  <cols>
    <col min="1" max="1" width="9.6640625" bestFit="1" customWidth="1"/>
    <col min="2" max="3" width="6.77734375" bestFit="1" customWidth="1"/>
    <col min="4" max="4" width="6.21875" customWidth="1"/>
    <col min="5" max="5" width="6.33203125" customWidth="1"/>
    <col min="6" max="6" width="8.88671875" customWidth="1"/>
    <col min="7" max="8" width="8" bestFit="1" customWidth="1"/>
    <col min="9" max="9" width="10.88671875" bestFit="1" customWidth="1"/>
    <col min="10" max="10" width="7.6640625" bestFit="1" customWidth="1"/>
    <col min="11" max="11" width="8.109375" bestFit="1" customWidth="1"/>
    <col min="12" max="12" width="9.88671875" customWidth="1"/>
    <col min="13" max="14" width="8.88671875" style="3" customWidth="1"/>
    <col min="15" max="15" width="11.88671875" bestFit="1" customWidth="1"/>
    <col min="16" max="16" width="8.44140625" customWidth="1"/>
    <col min="17" max="17" width="8.6640625" bestFit="1" customWidth="1"/>
    <col min="18" max="18" width="8" bestFit="1" customWidth="1"/>
    <col min="19" max="19" width="12.109375" bestFit="1" customWidth="1"/>
    <col min="20" max="20" width="14.44140625" customWidth="1"/>
    <col min="21" max="21" width="11.21875" bestFit="1" customWidth="1"/>
    <col min="22" max="22" width="14.33203125" bestFit="1" customWidth="1"/>
    <col min="23" max="23" width="10.77734375" bestFit="1" customWidth="1"/>
    <col min="24" max="24" width="12.6640625" customWidth="1"/>
    <col min="25" max="26" width="11.109375" bestFit="1" customWidth="1"/>
  </cols>
  <sheetData>
    <row r="1" spans="1:26" s="1" customFormat="1" ht="57.6" x14ac:dyDescent="0.3">
      <c r="B1" s="2" t="s">
        <v>60</v>
      </c>
      <c r="C1" s="2" t="s">
        <v>61</v>
      </c>
      <c r="D1" s="2" t="s">
        <v>62</v>
      </c>
      <c r="E1" s="2" t="s">
        <v>63</v>
      </c>
      <c r="F1" s="2" t="s">
        <v>27</v>
      </c>
      <c r="G1" s="2" t="s">
        <v>28</v>
      </c>
      <c r="H1" s="2" t="s">
        <v>29</v>
      </c>
      <c r="I1" s="2" t="s">
        <v>25</v>
      </c>
      <c r="J1" s="2" t="s">
        <v>26</v>
      </c>
      <c r="K1" s="2" t="s">
        <v>64</v>
      </c>
      <c r="L1" s="2" t="s">
        <v>46</v>
      </c>
      <c r="M1" s="4" t="s">
        <v>21</v>
      </c>
      <c r="N1" s="4" t="s">
        <v>47</v>
      </c>
      <c r="O1" s="1" t="s">
        <v>20</v>
      </c>
      <c r="P1" s="2" t="s">
        <v>43</v>
      </c>
      <c r="Q1" s="2" t="s">
        <v>44</v>
      </c>
      <c r="R1" s="2" t="s">
        <v>45</v>
      </c>
      <c r="S1" s="2" t="s">
        <v>23</v>
      </c>
      <c r="T1" s="2" t="s">
        <v>52</v>
      </c>
      <c r="U1" s="2" t="s">
        <v>53</v>
      </c>
      <c r="V1" s="2" t="s">
        <v>59</v>
      </c>
      <c r="W1" s="2" t="s">
        <v>55</v>
      </c>
      <c r="X1" s="2" t="s">
        <v>54</v>
      </c>
      <c r="Y1" s="2" t="s">
        <v>65</v>
      </c>
      <c r="Z1" s="2" t="s">
        <v>22</v>
      </c>
    </row>
    <row r="2" spans="1:26" x14ac:dyDescent="0.3">
      <c r="A2" s="6" t="s">
        <v>0</v>
      </c>
      <c r="B2" s="6">
        <v>64</v>
      </c>
      <c r="C2" s="6">
        <v>30</v>
      </c>
      <c r="D2" s="6">
        <v>149</v>
      </c>
      <c r="E2" s="6">
        <v>51</v>
      </c>
      <c r="F2" s="6">
        <v>1021</v>
      </c>
      <c r="G2" s="5">
        <f>F2/(B2+(C2/3))</f>
        <v>13.797297297297296</v>
      </c>
      <c r="H2" s="5">
        <f>F2/((D2+(E2/3)))</f>
        <v>6.1506024096385543</v>
      </c>
      <c r="I2" s="6">
        <v>1027</v>
      </c>
      <c r="J2" s="6">
        <v>328</v>
      </c>
      <c r="K2" s="7"/>
      <c r="L2" s="7"/>
      <c r="M2" s="7">
        <v>0.60099999999999998</v>
      </c>
      <c r="N2" s="7">
        <v>0.63700000000000001</v>
      </c>
      <c r="O2" s="8"/>
      <c r="P2" s="6"/>
      <c r="Q2" s="6"/>
      <c r="R2" s="6"/>
      <c r="S2" s="2"/>
      <c r="T2" s="2"/>
      <c r="U2" s="2"/>
      <c r="V2" s="1"/>
      <c r="W2" s="1"/>
      <c r="X2" s="1"/>
      <c r="Y2" s="2"/>
    </row>
    <row r="3" spans="1:26" ht="15" x14ac:dyDescent="0.25">
      <c r="A3" s="6" t="s">
        <v>1</v>
      </c>
      <c r="B3" s="6">
        <v>65</v>
      </c>
      <c r="C3" s="6">
        <v>33</v>
      </c>
      <c r="D3" s="6"/>
      <c r="E3" s="6"/>
      <c r="F3" s="6">
        <v>1073</v>
      </c>
      <c r="G3" s="5">
        <f t="shared" ref="G3:G18" si="0">F3/(B3+(C3/3))</f>
        <v>14.118421052631579</v>
      </c>
      <c r="H3" s="5"/>
      <c r="I3" s="6">
        <v>967</v>
      </c>
      <c r="J3" s="6">
        <v>331</v>
      </c>
      <c r="K3" s="7"/>
      <c r="L3" s="7"/>
      <c r="M3" s="7">
        <v>0.60399999999999998</v>
      </c>
      <c r="N3" s="7">
        <v>0.65300000000000002</v>
      </c>
      <c r="O3" s="8"/>
      <c r="P3" s="6"/>
      <c r="Q3" s="6"/>
      <c r="R3" s="6"/>
      <c r="S3" s="8">
        <v>23386238.109999999</v>
      </c>
      <c r="T3" s="8">
        <v>4278901.32</v>
      </c>
      <c r="U3" s="8">
        <f t="shared" ref="U3:U17" si="1">V3-T3</f>
        <v>6864272.1099999994</v>
      </c>
      <c r="V3" s="8">
        <v>11143173.43</v>
      </c>
      <c r="W3" s="7">
        <f t="shared" ref="W3:W18" si="2">V3/S3</f>
        <v>0.47648422023186182</v>
      </c>
      <c r="X3" s="7">
        <f t="shared" ref="X3:X18" si="3">T3/V3</f>
        <v>0.38399306507069236</v>
      </c>
      <c r="Y3" s="8">
        <v>916215.19</v>
      </c>
      <c r="Z3" s="8">
        <v>7564140.1899999995</v>
      </c>
    </row>
    <row r="4" spans="1:26" ht="15" x14ac:dyDescent="0.25">
      <c r="A4" s="6" t="s">
        <v>2</v>
      </c>
      <c r="B4" s="6">
        <v>70</v>
      </c>
      <c r="C4" s="6">
        <v>35</v>
      </c>
      <c r="D4" s="6">
        <v>160</v>
      </c>
      <c r="E4" s="6">
        <v>56</v>
      </c>
      <c r="F4" s="6">
        <v>1070</v>
      </c>
      <c r="G4" s="5">
        <f t="shared" si="0"/>
        <v>13.102040816326531</v>
      </c>
      <c r="H4" s="5">
        <f>F4/((D4+(E4/3)))</f>
        <v>5.9888059701492544</v>
      </c>
      <c r="I4" s="6">
        <v>973</v>
      </c>
      <c r="J4" s="6">
        <v>289</v>
      </c>
      <c r="K4" s="7"/>
      <c r="L4" s="7"/>
      <c r="M4" s="7">
        <v>0.60199999999999998</v>
      </c>
      <c r="N4" s="7">
        <v>0.66100000000000003</v>
      </c>
      <c r="O4" s="8"/>
      <c r="P4" s="6"/>
      <c r="Q4" s="6"/>
      <c r="R4" s="6"/>
      <c r="S4" s="8">
        <v>25369881.609999966</v>
      </c>
      <c r="T4" s="8">
        <v>4585864.9499999899</v>
      </c>
      <c r="U4" s="8">
        <f t="shared" si="1"/>
        <v>7360175.6999999993</v>
      </c>
      <c r="V4" s="8">
        <v>11946040.649999989</v>
      </c>
      <c r="W4" s="7">
        <f t="shared" si="2"/>
        <v>0.47087490724794145</v>
      </c>
      <c r="X4" s="7">
        <f t="shared" si="3"/>
        <v>0.38388157920758409</v>
      </c>
      <c r="Y4" s="8">
        <v>897539.75999999803</v>
      </c>
      <c r="Z4" s="8">
        <v>5501866.0499999998</v>
      </c>
    </row>
    <row r="5" spans="1:26" ht="15" x14ac:dyDescent="0.25">
      <c r="A5" s="6" t="s">
        <v>3</v>
      </c>
      <c r="B5" s="6">
        <v>76</v>
      </c>
      <c r="C5" s="6">
        <v>28</v>
      </c>
      <c r="D5" s="6"/>
      <c r="E5" s="6"/>
      <c r="F5" s="6">
        <v>1083</v>
      </c>
      <c r="G5" s="5">
        <f t="shared" si="0"/>
        <v>12.69140625</v>
      </c>
      <c r="H5" s="5"/>
      <c r="I5" s="6">
        <v>1041</v>
      </c>
      <c r="J5" s="6">
        <v>330</v>
      </c>
      <c r="K5" s="7"/>
      <c r="L5" s="7"/>
      <c r="M5" s="7">
        <v>0.67</v>
      </c>
      <c r="N5" s="7">
        <v>0.71499999999999997</v>
      </c>
      <c r="O5" s="8"/>
      <c r="P5" s="6"/>
      <c r="Q5" s="6"/>
      <c r="R5" s="6"/>
      <c r="S5" s="8">
        <v>33093966.199999981</v>
      </c>
      <c r="T5" s="8">
        <v>4785485.2</v>
      </c>
      <c r="U5" s="8">
        <f t="shared" si="1"/>
        <v>7624077.71</v>
      </c>
      <c r="V5" s="8">
        <v>12409562.91</v>
      </c>
      <c r="W5" s="7">
        <f t="shared" si="2"/>
        <v>0.37497962120962119</v>
      </c>
      <c r="X5" s="7">
        <f t="shared" si="3"/>
        <v>0.3856288279213857</v>
      </c>
      <c r="Y5" s="8">
        <v>1022700.92</v>
      </c>
      <c r="Z5" s="8">
        <v>10994426.719999999</v>
      </c>
    </row>
    <row r="6" spans="1:26" ht="15" x14ac:dyDescent="0.25">
      <c r="A6" s="6" t="s">
        <v>4</v>
      </c>
      <c r="B6" s="6">
        <v>80</v>
      </c>
      <c r="C6" s="6">
        <v>26</v>
      </c>
      <c r="D6" s="6">
        <v>176</v>
      </c>
      <c r="E6" s="6"/>
      <c r="F6" s="6">
        <v>1052</v>
      </c>
      <c r="G6" s="5">
        <f t="shared" si="0"/>
        <v>11.864661654135338</v>
      </c>
      <c r="H6" s="5"/>
      <c r="I6" s="6">
        <v>1143</v>
      </c>
      <c r="J6" s="6">
        <v>308</v>
      </c>
      <c r="K6" s="7">
        <v>0.42099999999999999</v>
      </c>
      <c r="L6" s="7"/>
      <c r="M6" s="7">
        <v>0.61199999999999999</v>
      </c>
      <c r="N6" s="7">
        <v>0.73</v>
      </c>
      <c r="O6" s="8"/>
      <c r="P6" s="6"/>
      <c r="Q6" s="6"/>
      <c r="R6" s="6"/>
      <c r="S6" s="8">
        <v>29458102.249999981</v>
      </c>
      <c r="T6" s="8">
        <v>5059811.0400000103</v>
      </c>
      <c r="U6" s="8">
        <f t="shared" si="1"/>
        <v>8211686.8399999905</v>
      </c>
      <c r="V6" s="8">
        <v>13271497.880000001</v>
      </c>
      <c r="W6" s="7">
        <f t="shared" si="2"/>
        <v>0.45052114244732139</v>
      </c>
      <c r="X6" s="7">
        <f t="shared" si="3"/>
        <v>0.38125395383026728</v>
      </c>
      <c r="Y6" s="8">
        <v>1017268.77</v>
      </c>
      <c r="Z6" s="8">
        <v>4951694.43</v>
      </c>
    </row>
    <row r="7" spans="1:26" ht="15" x14ac:dyDescent="0.25">
      <c r="A7" s="6" t="s">
        <v>5</v>
      </c>
      <c r="B7" s="6">
        <v>78</v>
      </c>
      <c r="C7" s="6">
        <v>15</v>
      </c>
      <c r="D7" s="6">
        <v>170</v>
      </c>
      <c r="E7" s="6"/>
      <c r="F7" s="6">
        <v>1109</v>
      </c>
      <c r="G7" s="5">
        <f t="shared" si="0"/>
        <v>13.361445783132529</v>
      </c>
      <c r="H7" s="5"/>
      <c r="I7" s="6">
        <v>1237</v>
      </c>
      <c r="J7" s="6">
        <v>327</v>
      </c>
      <c r="K7" s="7">
        <v>0.39900000000000002</v>
      </c>
      <c r="L7" s="7"/>
      <c r="M7" s="7">
        <v>0.63300000000000001</v>
      </c>
      <c r="N7" s="7">
        <v>0.69899999999999995</v>
      </c>
      <c r="O7" s="8">
        <v>114462000</v>
      </c>
      <c r="P7" s="6"/>
      <c r="Q7" s="6"/>
      <c r="R7" s="6"/>
      <c r="S7" s="8">
        <v>25689181.910000011</v>
      </c>
      <c r="T7" s="8">
        <v>5160284.0599999996</v>
      </c>
      <c r="U7" s="8">
        <f t="shared" si="1"/>
        <v>8314903.3099999884</v>
      </c>
      <c r="V7" s="8">
        <v>13475187.369999988</v>
      </c>
      <c r="W7" s="7">
        <f t="shared" si="2"/>
        <v>0.52454715830224674</v>
      </c>
      <c r="X7" s="7">
        <f t="shared" si="3"/>
        <v>0.38294710999628973</v>
      </c>
      <c r="Y7" s="8">
        <v>1146660.31</v>
      </c>
      <c r="Z7" s="8">
        <v>5438416.8600000003</v>
      </c>
    </row>
    <row r="8" spans="1:26" ht="15" x14ac:dyDescent="0.25">
      <c r="A8" s="6" t="s">
        <v>6</v>
      </c>
      <c r="B8" s="6">
        <v>78</v>
      </c>
      <c r="C8" s="6">
        <v>12</v>
      </c>
      <c r="D8" s="6">
        <v>166</v>
      </c>
      <c r="E8" s="6">
        <v>20</v>
      </c>
      <c r="F8" s="6">
        <v>1134</v>
      </c>
      <c r="G8" s="5">
        <f t="shared" si="0"/>
        <v>13.829268292682928</v>
      </c>
      <c r="H8" s="5">
        <f>F8/((D8+(E8/3)))</f>
        <v>6.5675675675675675</v>
      </c>
      <c r="I8" s="6">
        <v>1098</v>
      </c>
      <c r="J8" s="6">
        <v>300</v>
      </c>
      <c r="K8" s="7">
        <v>0.40400000000000003</v>
      </c>
      <c r="L8" s="7">
        <v>0.84</v>
      </c>
      <c r="M8" s="7">
        <v>0.67500000000000004</v>
      </c>
      <c r="N8" s="7">
        <v>0.75600000000000001</v>
      </c>
      <c r="O8" s="8">
        <v>109065000</v>
      </c>
      <c r="P8" s="6"/>
      <c r="Q8" s="6"/>
      <c r="R8" s="6"/>
      <c r="S8" s="8">
        <v>26917847.370000072</v>
      </c>
      <c r="T8" s="8">
        <v>5305041.4199999804</v>
      </c>
      <c r="U8" s="8">
        <f t="shared" si="1"/>
        <v>8583804.6899999902</v>
      </c>
      <c r="V8" s="8">
        <v>13888846.10999997</v>
      </c>
      <c r="W8" s="7">
        <f t="shared" si="2"/>
        <v>0.51597164955616337</v>
      </c>
      <c r="X8" s="7">
        <f t="shared" si="3"/>
        <v>0.38196415872016543</v>
      </c>
      <c r="Y8" s="8">
        <v>1160295.51</v>
      </c>
      <c r="Z8" s="8">
        <v>5491289.1799999997</v>
      </c>
    </row>
    <row r="9" spans="1:26" ht="15" x14ac:dyDescent="0.25">
      <c r="A9" s="6" t="s">
        <v>7</v>
      </c>
      <c r="B9" s="6">
        <v>81</v>
      </c>
      <c r="C9" s="6">
        <v>18</v>
      </c>
      <c r="D9" s="6">
        <v>171</v>
      </c>
      <c r="E9" s="6"/>
      <c r="F9" s="6">
        <v>1114</v>
      </c>
      <c r="G9" s="5">
        <f t="shared" si="0"/>
        <v>12.804597701149426</v>
      </c>
      <c r="H9" s="5"/>
      <c r="I9" s="6">
        <v>1134</v>
      </c>
      <c r="J9" s="6">
        <v>320</v>
      </c>
      <c r="K9" s="7">
        <v>0.39700000000000002</v>
      </c>
      <c r="L9" s="7">
        <v>0.85</v>
      </c>
      <c r="M9" s="7">
        <v>0.69299999999999995</v>
      </c>
      <c r="N9" s="7">
        <v>0.77400000000000002</v>
      </c>
      <c r="O9" s="8">
        <v>122220000</v>
      </c>
      <c r="P9" s="6"/>
      <c r="Q9" s="6"/>
      <c r="R9" s="6"/>
      <c r="S9" s="8">
        <v>28327923.199999951</v>
      </c>
      <c r="T9" s="8">
        <v>6241530.5499999896</v>
      </c>
      <c r="U9" s="8">
        <f t="shared" si="1"/>
        <v>8956263.290000001</v>
      </c>
      <c r="V9" s="8">
        <v>15197793.839999991</v>
      </c>
      <c r="W9" s="7">
        <f t="shared" si="2"/>
        <v>0.53649516530742414</v>
      </c>
      <c r="X9" s="7">
        <f t="shared" si="3"/>
        <v>0.41068661778872989</v>
      </c>
      <c r="Y9" s="8">
        <v>1293149.06</v>
      </c>
      <c r="Z9" s="8">
        <v>5582078.8700000001</v>
      </c>
    </row>
    <row r="10" spans="1:26" ht="15" x14ac:dyDescent="0.25">
      <c r="A10" s="6" t="s">
        <v>8</v>
      </c>
      <c r="B10" s="6">
        <v>81</v>
      </c>
      <c r="C10" s="6">
        <v>15</v>
      </c>
      <c r="D10" s="6">
        <v>171</v>
      </c>
      <c r="E10" s="6">
        <v>36</v>
      </c>
      <c r="F10" s="6">
        <v>1151</v>
      </c>
      <c r="G10" s="5">
        <f t="shared" si="0"/>
        <v>13.383720930232558</v>
      </c>
      <c r="H10" s="5">
        <f t="shared" ref="H10:H11" si="4">F10/((D10+(E10/3)))</f>
        <v>6.2896174863387975</v>
      </c>
      <c r="I10" s="6">
        <v>1222</v>
      </c>
      <c r="J10" s="6">
        <v>326</v>
      </c>
      <c r="K10" s="7">
        <v>0.42099999999999999</v>
      </c>
      <c r="L10" s="7">
        <v>0.79100000000000004</v>
      </c>
      <c r="M10" s="7">
        <v>0.66300000000000003</v>
      </c>
      <c r="N10" s="7">
        <v>0.69599999999999995</v>
      </c>
      <c r="O10" s="8">
        <v>127114000</v>
      </c>
      <c r="P10" s="6"/>
      <c r="Q10" s="6"/>
      <c r="R10" s="6"/>
      <c r="S10" s="8">
        <v>29396723.290000003</v>
      </c>
      <c r="T10" s="8">
        <v>6609326.5399999898</v>
      </c>
      <c r="U10" s="8">
        <f t="shared" si="1"/>
        <v>9462998.0800000113</v>
      </c>
      <c r="V10" s="8">
        <v>16072324.620000001</v>
      </c>
      <c r="W10" s="7">
        <f t="shared" si="2"/>
        <v>0.54673864367282687</v>
      </c>
      <c r="X10" s="7">
        <f t="shared" si="3"/>
        <v>0.41122405727019151</v>
      </c>
      <c r="Y10" s="8">
        <v>1235735.69</v>
      </c>
      <c r="Z10" s="8">
        <v>5482726.3799999999</v>
      </c>
    </row>
    <row r="11" spans="1:26" ht="15" x14ac:dyDescent="0.25">
      <c r="A11" s="6" t="s">
        <v>9</v>
      </c>
      <c r="B11" s="6">
        <v>82</v>
      </c>
      <c r="C11" s="6">
        <v>19</v>
      </c>
      <c r="D11" s="6">
        <v>164</v>
      </c>
      <c r="E11" s="6">
        <v>42</v>
      </c>
      <c r="F11" s="6">
        <v>1117</v>
      </c>
      <c r="G11" s="5">
        <f t="shared" si="0"/>
        <v>12.645283018867925</v>
      </c>
      <c r="H11" s="5">
        <f t="shared" si="4"/>
        <v>6.2752808988764048</v>
      </c>
      <c r="I11" s="6">
        <v>1286</v>
      </c>
      <c r="J11" s="6">
        <v>293</v>
      </c>
      <c r="K11" s="7">
        <v>0.436</v>
      </c>
      <c r="L11" s="7">
        <v>0.83599999999999997</v>
      </c>
      <c r="M11" s="7">
        <v>0.68500000000000005</v>
      </c>
      <c r="N11" s="7">
        <v>0.74</v>
      </c>
      <c r="O11" s="8">
        <v>125500316</v>
      </c>
      <c r="P11" s="9">
        <v>7.4099999999999999E-2</v>
      </c>
      <c r="Q11" s="6"/>
      <c r="R11" s="6"/>
      <c r="S11" s="8">
        <v>31734740.70000004</v>
      </c>
      <c r="T11" s="8">
        <v>7166587.7000000197</v>
      </c>
      <c r="U11" s="8">
        <f t="shared" si="1"/>
        <v>9934187.9900000077</v>
      </c>
      <c r="V11" s="8">
        <v>17100775.690000027</v>
      </c>
      <c r="W11" s="7">
        <f t="shared" si="2"/>
        <v>0.53886609163313581</v>
      </c>
      <c r="X11" s="7">
        <f t="shared" si="3"/>
        <v>0.41907968561863573</v>
      </c>
      <c r="Y11" s="8">
        <v>1347958.13</v>
      </c>
      <c r="Z11" s="8">
        <v>16808714.649999999</v>
      </c>
    </row>
    <row r="12" spans="1:26" ht="15" x14ac:dyDescent="0.25">
      <c r="A12" s="6" t="s">
        <v>10</v>
      </c>
      <c r="B12" s="6">
        <v>85</v>
      </c>
      <c r="C12" s="6">
        <v>15</v>
      </c>
      <c r="D12" s="6">
        <v>186</v>
      </c>
      <c r="E12" s="6"/>
      <c r="F12" s="6">
        <v>1153</v>
      </c>
      <c r="G12" s="5">
        <f t="shared" si="0"/>
        <v>12.811111111111112</v>
      </c>
      <c r="H12" s="5"/>
      <c r="I12" s="6">
        <v>1420</v>
      </c>
      <c r="J12" s="6">
        <v>335</v>
      </c>
      <c r="K12" s="7">
        <v>0.433</v>
      </c>
      <c r="L12" s="7">
        <v>0.85399999999999998</v>
      </c>
      <c r="M12" s="7">
        <v>0.67500000000000004</v>
      </c>
      <c r="N12" s="7">
        <v>0.72199999999999998</v>
      </c>
      <c r="O12" s="8">
        <v>144456885</v>
      </c>
      <c r="P12" s="9">
        <v>6.93E-2</v>
      </c>
      <c r="Q12" s="6"/>
      <c r="R12" s="6"/>
      <c r="S12" s="8">
        <v>35211826.140000015</v>
      </c>
      <c r="T12" s="8">
        <v>7834926.7199999997</v>
      </c>
      <c r="U12" s="8">
        <f t="shared" si="1"/>
        <v>10528000.91</v>
      </c>
      <c r="V12" s="8">
        <v>18362927.629999999</v>
      </c>
      <c r="W12" s="7">
        <f t="shared" si="2"/>
        <v>0.52149887248080085</v>
      </c>
      <c r="X12" s="7">
        <f t="shared" si="3"/>
        <v>0.42667089245616113</v>
      </c>
      <c r="Y12" s="8">
        <v>1466547.9</v>
      </c>
      <c r="Z12" s="8">
        <v>4857980.2600000007</v>
      </c>
    </row>
    <row r="13" spans="1:26" ht="15" x14ac:dyDescent="0.25">
      <c r="A13" s="6" t="s">
        <v>11</v>
      </c>
      <c r="B13" s="6">
        <v>85</v>
      </c>
      <c r="C13" s="6">
        <v>24</v>
      </c>
      <c r="D13" s="6">
        <v>191</v>
      </c>
      <c r="E13" s="6">
        <v>48</v>
      </c>
      <c r="F13" s="6">
        <v>1158</v>
      </c>
      <c r="G13" s="5">
        <f t="shared" si="0"/>
        <v>12.451612903225806</v>
      </c>
      <c r="H13" s="5">
        <f t="shared" ref="H13:H14" si="5">F13/((D13+(E13/3)))</f>
        <v>5.5942028985507246</v>
      </c>
      <c r="I13" s="6">
        <v>1377</v>
      </c>
      <c r="J13" s="6">
        <v>317</v>
      </c>
      <c r="K13" s="7">
        <v>0.42799999999999999</v>
      </c>
      <c r="L13" s="7">
        <v>0.82199999999999995</v>
      </c>
      <c r="M13" s="7">
        <v>0.63200000000000001</v>
      </c>
      <c r="N13" s="7">
        <v>0.70499999999999996</v>
      </c>
      <c r="O13" s="8">
        <v>121441918</v>
      </c>
      <c r="P13" s="9">
        <v>4.2200000000000001E-2</v>
      </c>
      <c r="Q13" s="6"/>
      <c r="R13" s="6"/>
      <c r="S13" s="8">
        <v>39304055.88000007</v>
      </c>
      <c r="T13" s="8">
        <v>8442301.4999999907</v>
      </c>
      <c r="U13" s="8">
        <f t="shared" si="1"/>
        <v>11167234.079999989</v>
      </c>
      <c r="V13" s="8">
        <v>19609535.57999998</v>
      </c>
      <c r="W13" s="7">
        <f t="shared" si="2"/>
        <v>0.4989188810404252</v>
      </c>
      <c r="X13" s="7">
        <f t="shared" si="3"/>
        <v>0.43052021632834608</v>
      </c>
      <c r="Y13" s="8">
        <v>1715303.2</v>
      </c>
      <c r="Z13" s="8">
        <v>8091810.3399999989</v>
      </c>
    </row>
    <row r="14" spans="1:26" ht="15" x14ac:dyDescent="0.25">
      <c r="A14" s="6" t="s">
        <v>12</v>
      </c>
      <c r="B14" s="6">
        <v>87</v>
      </c>
      <c r="C14" s="6">
        <v>10</v>
      </c>
      <c r="D14" s="6">
        <v>187</v>
      </c>
      <c r="E14" s="6">
        <v>24</v>
      </c>
      <c r="F14" s="6">
        <v>1092</v>
      </c>
      <c r="G14" s="5">
        <f t="shared" si="0"/>
        <v>12.088560885608857</v>
      </c>
      <c r="H14" s="5">
        <f t="shared" si="5"/>
        <v>5.6</v>
      </c>
      <c r="I14" s="6">
        <v>1374</v>
      </c>
      <c r="J14" s="6">
        <v>282</v>
      </c>
      <c r="K14" s="7">
        <v>0.42399999999999999</v>
      </c>
      <c r="L14" s="7">
        <v>0.86899999999999999</v>
      </c>
      <c r="M14" s="7">
        <v>0.69899999999999995</v>
      </c>
      <c r="N14" s="7">
        <v>0.73</v>
      </c>
      <c r="O14" s="8">
        <v>100341659</v>
      </c>
      <c r="P14" s="12">
        <v>5.4699999999999999E-2</v>
      </c>
      <c r="Q14" s="12">
        <v>2.1299999999999999E-2</v>
      </c>
      <c r="R14" s="12">
        <v>7.0300000000000001E-2</v>
      </c>
      <c r="S14" s="13">
        <v>33219256.189999964</v>
      </c>
      <c r="T14" s="13">
        <v>7824148.5599999502</v>
      </c>
      <c r="U14" s="13">
        <f t="shared" si="1"/>
        <v>10050045.120000001</v>
      </c>
      <c r="V14" s="13">
        <v>17874193.679999951</v>
      </c>
      <c r="W14" s="11">
        <f t="shared" si="2"/>
        <v>0.53806724562907715</v>
      </c>
      <c r="X14" s="11">
        <f t="shared" si="3"/>
        <v>0.43773435043140763</v>
      </c>
      <c r="Y14" s="13">
        <v>2607077.0499999998</v>
      </c>
      <c r="Z14" s="13">
        <v>5497969.4399999995</v>
      </c>
    </row>
    <row r="15" spans="1:26" ht="15" x14ac:dyDescent="0.25">
      <c r="A15" s="6" t="s">
        <v>13</v>
      </c>
      <c r="B15" s="6">
        <v>86</v>
      </c>
      <c r="C15" s="6">
        <v>17</v>
      </c>
      <c r="D15" s="6">
        <v>188</v>
      </c>
      <c r="E15" s="6"/>
      <c r="F15" s="6">
        <v>1110</v>
      </c>
      <c r="G15" s="5">
        <f t="shared" si="0"/>
        <v>12.109090909090909</v>
      </c>
      <c r="H15" s="5"/>
      <c r="I15" s="6">
        <v>1319</v>
      </c>
      <c r="J15" s="6">
        <v>303</v>
      </c>
      <c r="K15" s="7">
        <v>0.48499999999999999</v>
      </c>
      <c r="L15" s="11">
        <v>0.871</v>
      </c>
      <c r="M15" s="11">
        <v>0.70599999999999996</v>
      </c>
      <c r="N15" s="11">
        <v>0.746</v>
      </c>
      <c r="O15" s="8">
        <v>112933924</v>
      </c>
      <c r="P15" s="12">
        <v>6.3399999999999998E-2</v>
      </c>
      <c r="Q15" s="12">
        <v>2.5100000000000001E-2</v>
      </c>
      <c r="R15" s="12">
        <v>8.14E-2</v>
      </c>
      <c r="S15" s="13">
        <v>34354743.949999981</v>
      </c>
      <c r="T15" s="13">
        <v>8250235.2299999902</v>
      </c>
      <c r="U15" s="13">
        <f t="shared" si="1"/>
        <v>11049643.569999993</v>
      </c>
      <c r="V15" s="13">
        <v>19299878.799999982</v>
      </c>
      <c r="W15" s="11">
        <f t="shared" si="2"/>
        <v>0.56178205921397917</v>
      </c>
      <c r="X15" s="11">
        <f t="shared" si="3"/>
        <v>0.42747601244003658</v>
      </c>
      <c r="Y15" s="13">
        <v>1777052.58</v>
      </c>
      <c r="Z15" s="13">
        <v>4572864.93</v>
      </c>
    </row>
    <row r="16" spans="1:26" x14ac:dyDescent="0.3">
      <c r="A16" s="6" t="s">
        <v>14</v>
      </c>
      <c r="B16" s="6">
        <v>88</v>
      </c>
      <c r="C16" s="6">
        <v>16</v>
      </c>
      <c r="D16" s="6">
        <v>196</v>
      </c>
      <c r="E16" s="6">
        <v>36</v>
      </c>
      <c r="F16" s="6">
        <v>1029</v>
      </c>
      <c r="G16" s="5">
        <f t="shared" si="0"/>
        <v>11.025</v>
      </c>
      <c r="H16" s="5">
        <f t="shared" ref="H16:H18" si="6">F16/((D16+(E16/3)))</f>
        <v>4.947115384615385</v>
      </c>
      <c r="I16" s="6">
        <v>1311</v>
      </c>
      <c r="J16" s="6">
        <v>241</v>
      </c>
      <c r="K16" s="7">
        <v>0.504</v>
      </c>
      <c r="L16" s="11">
        <v>0.88400000000000001</v>
      </c>
      <c r="M16" s="11">
        <v>0.67600000000000005</v>
      </c>
      <c r="N16" s="11"/>
      <c r="O16" s="8">
        <v>124764085</v>
      </c>
      <c r="P16" s="12">
        <v>7.0699999999999999E-2</v>
      </c>
      <c r="Q16" s="12">
        <v>2.7099999999999999E-2</v>
      </c>
      <c r="R16" s="12">
        <v>9.1800000000000007E-2</v>
      </c>
      <c r="S16" s="13">
        <v>36680649.129999965</v>
      </c>
      <c r="T16" s="13">
        <v>9122666.9700000007</v>
      </c>
      <c r="U16" s="13">
        <f t="shared" si="1"/>
        <v>13001536.18999997</v>
      </c>
      <c r="V16" s="13">
        <v>22124203.15999997</v>
      </c>
      <c r="W16" s="11">
        <f t="shared" si="2"/>
        <v>0.60315735093971579</v>
      </c>
      <c r="X16" s="11">
        <f t="shared" si="3"/>
        <v>0.41233878138009344</v>
      </c>
      <c r="Y16" s="13">
        <v>1689683.6</v>
      </c>
      <c r="Z16" s="13">
        <v>5974982.04</v>
      </c>
    </row>
    <row r="17" spans="1:26" x14ac:dyDescent="0.3">
      <c r="A17" s="6" t="s">
        <v>15</v>
      </c>
      <c r="B17" s="6">
        <v>90</v>
      </c>
      <c r="C17" s="6">
        <v>18</v>
      </c>
      <c r="D17" s="6">
        <v>208</v>
      </c>
      <c r="E17" s="6">
        <v>22</v>
      </c>
      <c r="F17" s="6">
        <v>1074</v>
      </c>
      <c r="G17" s="5">
        <f t="shared" si="0"/>
        <v>11.1875</v>
      </c>
      <c r="H17" s="5">
        <f t="shared" si="6"/>
        <v>4.9876160990712073</v>
      </c>
      <c r="I17" s="6">
        <v>1566</v>
      </c>
      <c r="J17" s="6">
        <v>331</v>
      </c>
      <c r="K17" s="7">
        <v>0.50700000000000001</v>
      </c>
      <c r="L17" s="11">
        <v>0.873</v>
      </c>
      <c r="M17" s="11">
        <v>0.71</v>
      </c>
      <c r="N17" s="11"/>
      <c r="O17" s="8">
        <v>127639972</v>
      </c>
      <c r="P17" s="12">
        <v>7.1400000000000005E-2</v>
      </c>
      <c r="Q17" s="12">
        <v>2.7400000000000001E-2</v>
      </c>
      <c r="R17" s="12">
        <v>9.2799999999999994E-2</v>
      </c>
      <c r="S17" s="13">
        <v>38293515.320000127</v>
      </c>
      <c r="T17" s="13">
        <v>9722755.6800000109</v>
      </c>
      <c r="U17" s="13">
        <f t="shared" si="1"/>
        <v>13678906.520000007</v>
      </c>
      <c r="V17" s="13">
        <v>23401662.200000018</v>
      </c>
      <c r="W17" s="11">
        <f t="shared" si="2"/>
        <v>0.61111292615587276</v>
      </c>
      <c r="X17" s="11">
        <f t="shared" si="3"/>
        <v>0.41547286670944267</v>
      </c>
      <c r="Y17" s="13">
        <v>1421976.7</v>
      </c>
      <c r="Z17" s="13">
        <v>5625738.2800000003</v>
      </c>
    </row>
    <row r="18" spans="1:26" x14ac:dyDescent="0.3">
      <c r="A18" s="6" t="s">
        <v>16</v>
      </c>
      <c r="B18" s="6">
        <v>96</v>
      </c>
      <c r="C18" s="6">
        <v>21</v>
      </c>
      <c r="D18" s="6">
        <v>211</v>
      </c>
      <c r="E18" s="6">
        <v>36</v>
      </c>
      <c r="F18" s="6">
        <v>1084</v>
      </c>
      <c r="G18" s="5">
        <f t="shared" si="0"/>
        <v>10.524271844660195</v>
      </c>
      <c r="H18" s="5">
        <f t="shared" si="6"/>
        <v>4.8609865470852016</v>
      </c>
      <c r="I18" s="6">
        <v>1540</v>
      </c>
      <c r="J18" s="6">
        <v>289</v>
      </c>
      <c r="K18" s="7">
        <v>0.52</v>
      </c>
      <c r="L18" s="11">
        <v>0.83099999999999996</v>
      </c>
      <c r="M18" s="11"/>
      <c r="N18" s="11"/>
      <c r="O18" s="8">
        <v>147438068</v>
      </c>
      <c r="P18" s="12">
        <v>7.2499999999999995E-2</v>
      </c>
      <c r="Q18" s="12">
        <v>2.6700000000000002E-2</v>
      </c>
      <c r="R18" s="12">
        <v>9.6699999999999994E-2</v>
      </c>
      <c r="S18" s="13">
        <v>39882582</v>
      </c>
      <c r="T18" s="13">
        <v>9808757</v>
      </c>
      <c r="U18" s="13">
        <v>13906036</v>
      </c>
      <c r="V18" s="13">
        <v>23714793</v>
      </c>
      <c r="W18" s="11">
        <f t="shared" si="2"/>
        <v>0.59461528844847611</v>
      </c>
      <c r="X18" s="11">
        <f t="shared" si="3"/>
        <v>0.4136134352933209</v>
      </c>
      <c r="Y18" s="13">
        <v>2876004</v>
      </c>
      <c r="Z18" s="13">
        <v>6892132</v>
      </c>
    </row>
    <row r="19" spans="1:26" x14ac:dyDescent="0.3">
      <c r="A19" s="6" t="s">
        <v>56</v>
      </c>
      <c r="B19" s="6">
        <v>88</v>
      </c>
      <c r="C19" s="6">
        <v>22</v>
      </c>
      <c r="D19" s="6">
        <v>191</v>
      </c>
      <c r="E19" s="6">
        <v>30</v>
      </c>
      <c r="F19" s="6">
        <v>1015</v>
      </c>
      <c r="G19" s="5">
        <f t="shared" ref="G19:G21" si="7">F19/(B19+(C19/3))</f>
        <v>10.646853146853147</v>
      </c>
      <c r="H19" s="5">
        <f t="shared" ref="H19:H21" si="8">F19/((D19+(E19/3)))</f>
        <v>5.0497512437810945</v>
      </c>
      <c r="I19" s="6">
        <v>1444</v>
      </c>
      <c r="J19" s="6">
        <v>262</v>
      </c>
      <c r="K19" s="7">
        <v>0.53900000000000003</v>
      </c>
      <c r="L19" s="11">
        <v>0.85099999999999998</v>
      </c>
      <c r="M19" s="11"/>
      <c r="N19" s="11"/>
      <c r="O19" s="8">
        <v>168899568</v>
      </c>
      <c r="P19" s="12">
        <v>6.6299999999999998E-2</v>
      </c>
      <c r="Q19" s="12">
        <v>2.0299999999999999E-2</v>
      </c>
      <c r="R19" s="12">
        <v>9.2399999999999996E-2</v>
      </c>
      <c r="S19" s="13">
        <v>38842381</v>
      </c>
      <c r="T19" s="13">
        <v>9061956</v>
      </c>
      <c r="U19" s="13">
        <v>13168257</v>
      </c>
      <c r="V19" s="13">
        <v>22230214</v>
      </c>
      <c r="W19" s="11">
        <f t="shared" ref="W19" si="9">V19/S19</f>
        <v>0.57231851981473536</v>
      </c>
      <c r="X19" s="11">
        <f t="shared" ref="X19" si="10">T19/V19</f>
        <v>0.40764141991615555</v>
      </c>
      <c r="Y19" s="13">
        <v>1654834</v>
      </c>
      <c r="Z19" s="13">
        <f>2345435+2535679</f>
        <v>4881114</v>
      </c>
    </row>
    <row r="20" spans="1:26" x14ac:dyDescent="0.3">
      <c r="A20" s="6" t="s">
        <v>57</v>
      </c>
      <c r="B20" s="6">
        <v>86</v>
      </c>
      <c r="C20" s="6">
        <v>28</v>
      </c>
      <c r="D20" s="6">
        <v>197</v>
      </c>
      <c r="E20" s="6">
        <v>11</v>
      </c>
      <c r="F20" s="6">
        <v>1056</v>
      </c>
      <c r="G20" s="5">
        <f t="shared" si="7"/>
        <v>11.076923076923077</v>
      </c>
      <c r="H20" s="5">
        <f t="shared" si="8"/>
        <v>5.2624584717607972</v>
      </c>
      <c r="I20" s="6">
        <v>1921</v>
      </c>
      <c r="J20" s="6">
        <v>313</v>
      </c>
      <c r="K20" s="11">
        <v>0.54100000000000004</v>
      </c>
      <c r="L20" s="11">
        <v>0.85899999999999999</v>
      </c>
      <c r="M20" s="11"/>
      <c r="N20" s="11"/>
      <c r="O20" s="8">
        <v>165991659</v>
      </c>
      <c r="P20" s="12">
        <v>5.9700000000000003E-2</v>
      </c>
      <c r="Q20" s="12">
        <v>2.0299999999999999E-2</v>
      </c>
      <c r="R20" s="12">
        <v>8.2600000000000007E-2</v>
      </c>
      <c r="S20" s="13">
        <v>37939692</v>
      </c>
      <c r="T20" s="13">
        <v>8947454</v>
      </c>
      <c r="U20" s="13">
        <v>13235684</v>
      </c>
      <c r="V20" s="13">
        <f>T20+U20</f>
        <v>22183138</v>
      </c>
      <c r="W20" s="11">
        <f t="shared" ref="W20" si="11">V20/S20</f>
        <v>0.58469473078484668</v>
      </c>
      <c r="X20" s="11">
        <f t="shared" ref="X20" si="12">T20/V20</f>
        <v>0.40334482885153577</v>
      </c>
      <c r="Y20" s="13">
        <v>1669847</v>
      </c>
      <c r="Z20" s="13">
        <v>5269650</v>
      </c>
    </row>
    <row r="21" spans="1:26" x14ac:dyDescent="0.3">
      <c r="A21" s="6" t="s">
        <v>58</v>
      </c>
      <c r="B21" s="6">
        <v>85</v>
      </c>
      <c r="C21" s="6">
        <v>30</v>
      </c>
      <c r="D21" s="14">
        <v>199</v>
      </c>
      <c r="E21" s="14">
        <v>7</v>
      </c>
      <c r="F21" s="6">
        <v>963</v>
      </c>
      <c r="G21" s="5">
        <f t="shared" si="7"/>
        <v>10.136842105263158</v>
      </c>
      <c r="H21" s="5">
        <f t="shared" si="8"/>
        <v>4.7831125827814569</v>
      </c>
      <c r="I21" s="6">
        <v>1406</v>
      </c>
      <c r="J21" s="6">
        <v>241</v>
      </c>
      <c r="K21" s="11">
        <v>0.48199999999999998</v>
      </c>
      <c r="L21" s="7"/>
      <c r="M21" s="7"/>
      <c r="N21" s="7"/>
      <c r="O21" s="8">
        <v>167190089</v>
      </c>
      <c r="P21" s="12">
        <v>5.7000000000000002E-2</v>
      </c>
      <c r="Q21" s="12">
        <v>1.8700000000000001E-2</v>
      </c>
      <c r="R21" s="12">
        <v>0.08</v>
      </c>
      <c r="S21" s="13">
        <v>38115000</v>
      </c>
      <c r="T21" s="13">
        <v>8737619</v>
      </c>
      <c r="U21" s="13">
        <v>13305577</v>
      </c>
      <c r="V21" s="13">
        <v>22043196</v>
      </c>
      <c r="W21" s="11">
        <f t="shared" ref="W21" si="13">V21/S21</f>
        <v>0.57833388429752064</v>
      </c>
      <c r="X21" s="11">
        <f t="shared" ref="X21" si="14">T21/V21</f>
        <v>0.39638621368698079</v>
      </c>
      <c r="Y21" s="13">
        <v>2000000</v>
      </c>
      <c r="Z21" s="13"/>
    </row>
    <row r="22" spans="1:26" x14ac:dyDescent="0.3">
      <c r="B22" s="6"/>
      <c r="C22" s="6"/>
      <c r="D22" s="6"/>
      <c r="E22" s="6"/>
      <c r="F22" s="6"/>
      <c r="S22" s="6"/>
      <c r="T22" s="6"/>
      <c r="U22" s="6"/>
      <c r="V22" s="6"/>
      <c r="W22" s="6"/>
      <c r="X22" s="6"/>
      <c r="Y22" s="15"/>
      <c r="Z22" s="15"/>
    </row>
  </sheetData>
  <mergeCells count="1">
    <mergeCell ref="Y22:Z22"/>
  </mergeCells>
  <printOptions gridLines="1"/>
  <pageMargins left="0.2" right="0.2" top="0.75" bottom="0.75" header="0.3" footer="0.3"/>
  <pageSetup paperSize="5" scale="69" orientation="landscape" r:id="rId1"/>
  <headerFooter>
    <oddHeader>&amp;C&amp;16Key Performance Indicators, 1997-98 to 2016-17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A12" sqref="A12"/>
    </sheetView>
  </sheetViews>
  <sheetFormatPr defaultRowHeight="14.4" x14ac:dyDescent="0.3"/>
  <cols>
    <col min="1" max="1" width="21.109375" bestFit="1" customWidth="1"/>
  </cols>
  <sheetData>
    <row r="1" spans="1:12" x14ac:dyDescent="0.25">
      <c r="A1" s="10" t="s">
        <v>35</v>
      </c>
      <c r="K1" s="3"/>
      <c r="L1" s="3"/>
    </row>
    <row r="2" spans="1:12" x14ac:dyDescent="0.25">
      <c r="A2" t="s">
        <v>17</v>
      </c>
      <c r="B2" t="s">
        <v>36</v>
      </c>
      <c r="K2" s="3"/>
      <c r="L2" s="3"/>
    </row>
    <row r="3" spans="1:12" x14ac:dyDescent="0.25">
      <c r="A3" t="s">
        <v>19</v>
      </c>
      <c r="B3" t="s">
        <v>37</v>
      </c>
      <c r="K3" s="3"/>
      <c r="L3" s="3"/>
    </row>
    <row r="4" spans="1:12" x14ac:dyDescent="0.25">
      <c r="A4" t="s">
        <v>18</v>
      </c>
      <c r="B4" t="s">
        <v>37</v>
      </c>
      <c r="K4" s="3"/>
      <c r="L4" s="3"/>
    </row>
    <row r="5" spans="1:12" x14ac:dyDescent="0.25">
      <c r="A5" t="s">
        <v>30</v>
      </c>
      <c r="B5" t="s">
        <v>38</v>
      </c>
      <c r="K5" s="3"/>
      <c r="L5" s="3"/>
    </row>
    <row r="6" spans="1:12" x14ac:dyDescent="0.25">
      <c r="A6" t="s">
        <v>31</v>
      </c>
      <c r="B6" t="s">
        <v>39</v>
      </c>
      <c r="K6" s="3"/>
      <c r="L6" s="3"/>
    </row>
    <row r="7" spans="1:12" x14ac:dyDescent="0.25">
      <c r="A7" t="s">
        <v>32</v>
      </c>
      <c r="B7" t="s">
        <v>40</v>
      </c>
      <c r="K7" s="3"/>
      <c r="L7" s="3"/>
    </row>
    <row r="8" spans="1:12" x14ac:dyDescent="0.25">
      <c r="A8" t="s">
        <v>50</v>
      </c>
      <c r="B8" t="s">
        <v>51</v>
      </c>
      <c r="K8" s="3"/>
      <c r="L8" s="3"/>
    </row>
    <row r="9" spans="1:12" x14ac:dyDescent="0.25">
      <c r="A9" t="s">
        <v>48</v>
      </c>
      <c r="B9" t="s">
        <v>49</v>
      </c>
      <c r="K9" s="3"/>
      <c r="L9" s="3"/>
    </row>
    <row r="10" spans="1:12" x14ac:dyDescent="0.25">
      <c r="A10" t="s">
        <v>20</v>
      </c>
      <c r="B10" t="s">
        <v>41</v>
      </c>
      <c r="K10" s="3"/>
      <c r="L10" s="3"/>
    </row>
    <row r="11" spans="1:12" x14ac:dyDescent="0.25">
      <c r="A11" t="s">
        <v>24</v>
      </c>
      <c r="B11" t="s">
        <v>42</v>
      </c>
      <c r="K11" s="3"/>
      <c r="L11" s="3"/>
    </row>
    <row r="12" spans="1:12" x14ac:dyDescent="0.25">
      <c r="A12" t="s">
        <v>33</v>
      </c>
      <c r="B12" t="s">
        <v>42</v>
      </c>
      <c r="K12" s="3"/>
      <c r="L12" s="3"/>
    </row>
    <row r="13" spans="1:12" x14ac:dyDescent="0.25">
      <c r="A13" t="s">
        <v>34</v>
      </c>
      <c r="B13" t="s">
        <v>42</v>
      </c>
      <c r="K13" s="3"/>
      <c r="L13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Detail</vt:lpstr>
      <vt:lpstr>Data Sources</vt:lpstr>
      <vt:lpstr>Sheet3</vt:lpstr>
    </vt:vector>
  </TitlesOfParts>
  <Company>Transylvania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Rhyan Conyers</dc:creator>
  <cp:lastModifiedBy>Rhyan Conyers</cp:lastModifiedBy>
  <cp:lastPrinted>2016-10-05T17:19:43Z</cp:lastPrinted>
  <dcterms:created xsi:type="dcterms:W3CDTF">2014-01-13T13:59:41Z</dcterms:created>
  <dcterms:modified xsi:type="dcterms:W3CDTF">2016-10-12T13:28:07Z</dcterms:modified>
</cp:coreProperties>
</file>